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hnlucas_editing/Desktop/e4k WWF JOW 2026/001 - Reckitt - March 2026  /0000 - CONTRACT /"/>
    </mc:Choice>
  </mc:AlternateContent>
  <xr:revisionPtr revIDLastSave="0" documentId="13_ncr:1_{757849F2-29AF-BA4C-B3A2-EF35701F1920}" xr6:coauthVersionLast="47" xr6:coauthVersionMax="47" xr10:uidLastSave="{00000000-0000-0000-0000-000000000000}"/>
  <bookViews>
    <workbookView xWindow="1000" yWindow="1360" windowWidth="34160" windowHeight="17800" activeTab="1" xr2:uid="{3BDD460D-42DC-954B-A0A8-BDED639D4493}"/>
  </bookViews>
  <sheets>
    <sheet name="WWF BREAK DOWN" sheetId="2" r:id="rId1"/>
    <sheet name="E4K DETAILED BREAK DOW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4" i="1" l="1"/>
  <c r="L22" i="1"/>
  <c r="L21" i="1"/>
  <c r="L24" i="1"/>
  <c r="L26" i="1"/>
  <c r="P42" i="1"/>
  <c r="P25" i="1"/>
  <c r="P13" i="1"/>
  <c r="O42" i="1"/>
  <c r="O9" i="1"/>
  <c r="O10" i="1"/>
  <c r="O13" i="1"/>
  <c r="O25" i="1"/>
  <c r="O35" i="1"/>
  <c r="O36" i="1"/>
  <c r="O8" i="1"/>
  <c r="H41" i="1"/>
  <c r="L7" i="1"/>
  <c r="L59" i="1"/>
  <c r="L6" i="1"/>
  <c r="S35" i="2"/>
  <c r="S53" i="2" s="1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O35" i="2"/>
  <c r="O36" i="2"/>
  <c r="O53" i="2" s="1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S34" i="2"/>
  <c r="O34" i="2"/>
  <c r="R53" i="2"/>
  <c r="N53" i="2"/>
  <c r="D21" i="1"/>
  <c r="D20" i="1"/>
  <c r="D19" i="1"/>
  <c r="D18" i="1"/>
  <c r="D17" i="1"/>
  <c r="D16" i="1"/>
  <c r="K58" i="1"/>
  <c r="R5" i="1" l="1"/>
  <c r="P59" i="1"/>
  <c r="O59" i="1"/>
  <c r="P26" i="1"/>
  <c r="O26" i="1"/>
  <c r="P34" i="1"/>
  <c r="O34" i="1"/>
  <c r="P24" i="1"/>
  <c r="O24" i="1"/>
  <c r="P22" i="1"/>
  <c r="O22" i="1"/>
  <c r="P21" i="1"/>
  <c r="O21" i="1"/>
  <c r="L55" i="1"/>
  <c r="M5" i="1" s="1"/>
  <c r="P5" i="1" s="1"/>
  <c r="S5" i="1" l="1"/>
  <c r="P55" i="1"/>
  <c r="S42" i="1" s="1"/>
  <c r="O55" i="1"/>
  <c r="M42" i="1"/>
  <c r="R4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P5" authorId="0" shapeId="0" xr:uid="{29297AEB-80FA-CD42-A98B-5B58D0C159CE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Difference to be used on additional photogrpaher and a medical kit. </t>
        </r>
      </text>
    </comment>
  </commentList>
</comments>
</file>

<file path=xl/sharedStrings.xml><?xml version="1.0" encoding="utf-8"?>
<sst xmlns="http://schemas.openxmlformats.org/spreadsheetml/2006/main" count="202" uniqueCount="126">
  <si>
    <t>ZAR to GBP</t>
  </si>
  <si>
    <t xml:space="preserve">QUOTE AS PER WWF DOCUMENTS </t>
  </si>
  <si>
    <t>ZAR</t>
  </si>
  <si>
    <t xml:space="preserve">ZAR Sub Total </t>
  </si>
  <si>
    <t xml:space="preserve">ZAR Total </t>
  </si>
  <si>
    <t>GBP</t>
  </si>
  <si>
    <t>GBP Sub Total</t>
  </si>
  <si>
    <t>GBP Total</t>
  </si>
  <si>
    <t xml:space="preserve">e4k </t>
  </si>
  <si>
    <t>Component</t>
  </si>
  <si>
    <t>Amount (ZAR)</t>
  </si>
  <si>
    <t>Exchange Rate (1 GBP = 23.50)</t>
  </si>
  <si>
    <t>GBP Equivalent</t>
  </si>
  <si>
    <t>Notes</t>
  </si>
  <si>
    <t>Base Converted Amount</t>
  </si>
  <si>
    <t>2,115,000.00</t>
  </si>
  <si>
    <t>23.50</t>
  </si>
  <si>
    <t>90,000.00</t>
  </si>
  <si>
    <t>Original amount</t>
  </si>
  <si>
    <t>VAT (15%)</t>
  </si>
  <si>
    <t>317,250.00</t>
  </si>
  <si>
    <t>13,500.00</t>
  </si>
  <si>
    <t>15% VAT</t>
  </si>
  <si>
    <t>Currency Exchange Fee (3%)</t>
  </si>
  <si>
    <t>63,450.00</t>
  </si>
  <si>
    <t>2,700.00</t>
  </si>
  <si>
    <t>3% conversion fee(??)</t>
  </si>
  <si>
    <t>Bank Transfer Fee</t>
  </si>
  <si>
    <t>7,050.00</t>
  </si>
  <si>
    <t>300.00</t>
  </si>
  <si>
    <t>Flat fee (already in GBP)</t>
  </si>
  <si>
    <t>Unforeseen</t>
  </si>
  <si>
    <t>11,750.00</t>
  </si>
  <si>
    <t>500.00</t>
  </si>
  <si>
    <t>Total Effective GBP Cost</t>
  </si>
  <si>
    <t>2,502,750.00</t>
  </si>
  <si>
    <t>107,000.00</t>
  </si>
  <si>
    <t>Sum of all GBP costs</t>
  </si>
  <si>
    <t xml:space="preserve">John </t>
  </si>
  <si>
    <t xml:space="preserve">e4k admin staff </t>
  </si>
  <si>
    <t>accomidation SA (1 month)</t>
  </si>
  <si>
    <t>Flights SA</t>
  </si>
  <si>
    <t xml:space="preserve">CAR SA (1 month) </t>
  </si>
  <si>
    <t xml:space="preserve">Accounting </t>
  </si>
  <si>
    <t xml:space="preserve">Insurance </t>
  </si>
  <si>
    <t xml:space="preserve">Driver Guide Wages </t>
  </si>
  <si>
    <t>FEES</t>
  </si>
  <si>
    <t xml:space="preserve">e4k Management </t>
  </si>
  <si>
    <t xml:space="preserve">Medics </t>
  </si>
  <si>
    <t>ACCOM</t>
  </si>
  <si>
    <t xml:space="preserve">Accomidation </t>
  </si>
  <si>
    <t>Vehicle Cost</t>
  </si>
  <si>
    <t xml:space="preserve">Fly Camp </t>
  </si>
  <si>
    <t xml:space="preserve">Fuel </t>
  </si>
  <si>
    <t>Potjie Comp</t>
  </si>
  <si>
    <t xml:space="preserve">Food </t>
  </si>
  <si>
    <t>Airport trasnfers</t>
  </si>
  <si>
    <t>TRANSPORT</t>
  </si>
  <si>
    <t>Land Cruiser - Support</t>
  </si>
  <si>
    <t xml:space="preserve">Fuel - Support </t>
  </si>
  <si>
    <t xml:space="preserve">Accommodation </t>
  </si>
  <si>
    <t xml:space="preserve">Land Cruiser - Transport </t>
  </si>
  <si>
    <t xml:space="preserve">Meal cost </t>
  </si>
  <si>
    <t>Fuel - Transport</t>
  </si>
  <si>
    <t>Drinks</t>
  </si>
  <si>
    <t xml:space="preserve">Snack Budget </t>
  </si>
  <si>
    <t>GEAR</t>
  </si>
  <si>
    <t xml:space="preserve">Merch + Promo (e4k) </t>
  </si>
  <si>
    <t xml:space="preserve">Kayaking </t>
  </si>
  <si>
    <t>Mini SASS</t>
  </si>
  <si>
    <t xml:space="preserve">Walking Permits </t>
  </si>
  <si>
    <t>Camera Video</t>
  </si>
  <si>
    <t>Camera Hire</t>
  </si>
  <si>
    <t xml:space="preserve">Drone </t>
  </si>
  <si>
    <t>PR and Digital</t>
  </si>
  <si>
    <t xml:space="preserve">Website and Content </t>
  </si>
  <si>
    <t>Press and PR</t>
  </si>
  <si>
    <t xml:space="preserve">Content Editing </t>
  </si>
  <si>
    <t xml:space="preserve">Walking guides </t>
  </si>
  <si>
    <t>ZAR TOTAL @ WWF</t>
  </si>
  <si>
    <t xml:space="preserve">Exchange </t>
  </si>
  <si>
    <t>GBP to UK</t>
  </si>
  <si>
    <t>Other (Phone, incidentals, bank fees, crew travel)</t>
  </si>
  <si>
    <t>WWF BREAK DOWN FOR INTERNAL DOCUMENTS AND CONTRACTS</t>
  </si>
  <si>
    <t>EXCHANGE used in other documents</t>
  </si>
  <si>
    <t>TODAYS EXCHANGE IS ZAR 1: GBP 24</t>
  </si>
  <si>
    <t>ZAR:GBP</t>
  </si>
  <si>
    <t xml:space="preserve">STAFF </t>
  </si>
  <si>
    <t xml:space="preserve">TRANSPORT </t>
  </si>
  <si>
    <t>ACCOMIDATION</t>
  </si>
  <si>
    <t xml:space="preserve">SPECIALIST ACTIVITY </t>
  </si>
  <si>
    <t xml:space="preserve">ADMIN / MEETINGS / RECCE / </t>
  </si>
  <si>
    <t xml:space="preserve">INSURANCES / LIABILITY / MANAGEMENT </t>
  </si>
  <si>
    <t>unforseen</t>
  </si>
  <si>
    <t xml:space="preserve">TOTAL COST </t>
  </si>
  <si>
    <t>Cost Recovery</t>
  </si>
  <si>
    <t xml:space="preserve">Website Portal </t>
  </si>
  <si>
    <t>Reccie In June 2025 ZULU LAND</t>
  </si>
  <si>
    <t xml:space="preserve">e4k - UK </t>
  </si>
  <si>
    <t xml:space="preserve">Photogrpaher </t>
  </si>
  <si>
    <t xml:space="preserve">Videographer </t>
  </si>
  <si>
    <t xml:space="preserve">Flights </t>
  </si>
  <si>
    <t xml:space="preserve">IR - DMC -  Management </t>
  </si>
  <si>
    <t>IR</t>
  </si>
  <si>
    <t>ACTIVITY (e4k Contacts / Managed by IR)</t>
  </si>
  <si>
    <t>Staff (e4k Contacts / Managed by IR)</t>
  </si>
  <si>
    <t xml:space="preserve">Drivers </t>
  </si>
  <si>
    <t xml:space="preserve">ZAR TOTAL </t>
  </si>
  <si>
    <t xml:space="preserve">GBP Total </t>
  </si>
  <si>
    <t>ZAR DRIVISION TOTAL</t>
  </si>
  <si>
    <t>GBP DRIVISION TOTAL</t>
  </si>
  <si>
    <t xml:space="preserve">Vehicle Access </t>
  </si>
  <si>
    <t>Notes and Allocation</t>
  </si>
  <si>
    <t xml:space="preserve">Control Party </t>
  </si>
  <si>
    <t>Legal - Advice and Contract</t>
  </si>
  <si>
    <t>Accounting - Advice (SA VS UK)</t>
  </si>
  <si>
    <t>Flights / Hotel / Car Rental / Meals / Permits</t>
  </si>
  <si>
    <t xml:space="preserve">Project Budget </t>
  </si>
  <si>
    <t xml:space="preserve">20% of 1.1 million Mark-up 
(IR - DMC -  Management) </t>
  </si>
  <si>
    <t>origional 800K 
ajusted to 1.1 million ???</t>
  </si>
  <si>
    <t>Old Budgets 800K</t>
  </si>
  <si>
    <t>ORIGINAL 128 486,00 / ajusted to 220 000</t>
  </si>
  <si>
    <t xml:space="preserve">IR -  budget allocation </t>
  </si>
  <si>
    <t xml:space="preserve">e4k -  budget allocation </t>
  </si>
  <si>
    <t>Vehicle Brand (e4k - WWF)</t>
  </si>
  <si>
    <t xml:space="preserve">Breakage / Replacement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</si>
</sst>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rgb="FF000000"/>
      <name val="Calibri"/>
      <family val="2"/>
    </font>
    <font>
      <sz val="11"/>
      <name val="Aptos Narrow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1"/>
      <color rgb="FFFF0000"/>
      <name val="Aptos Narrow"/>
      <scheme val="minor"/>
    </font>
    <font>
      <b/>
      <sz val="11"/>
      <color theme="1"/>
      <name val="Aptos Narrow"/>
      <scheme val="minor"/>
    </font>
    <font>
      <sz val="9"/>
      <color rgb="FF000000"/>
      <name val="Helvetica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4"/>
      <color rgb="FFFF0000"/>
      <name val="Calibri"/>
      <family val="2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9"/>
      <color rgb="FFFF0000"/>
      <name val="Helvetica"/>
      <family val="2"/>
    </font>
    <font>
      <sz val="11"/>
      <name val="Aptos Narrow"/>
      <scheme val="minor"/>
    </font>
    <font>
      <sz val="11"/>
      <color rgb="FFFF0000"/>
      <name val="Aptos Narrow"/>
      <scheme val="minor"/>
    </font>
    <font>
      <sz val="11"/>
      <color theme="1"/>
      <name val="Aptos Narrow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164" fontId="0" fillId="0" borderId="0" xfId="1" applyFont="1"/>
    <xf numFmtId="0" fontId="3" fillId="3" borderId="0" xfId="0" applyFont="1" applyFill="1"/>
    <xf numFmtId="0" fontId="0" fillId="4" borderId="0" xfId="0" applyFill="1"/>
    <xf numFmtId="0" fontId="5" fillId="0" borderId="1" xfId="0" applyFont="1" applyBorder="1" applyAlignment="1">
      <alignment horizontal="center" vertical="center" wrapText="1"/>
    </xf>
    <xf numFmtId="164" fontId="3" fillId="0" borderId="0" xfId="1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top" wrapText="1"/>
    </xf>
    <xf numFmtId="0" fontId="8" fillId="3" borderId="1" xfId="0" applyFont="1" applyFill="1" applyBorder="1" applyAlignment="1">
      <alignment horizontal="right" vertical="top" wrapText="1"/>
    </xf>
    <xf numFmtId="0" fontId="5" fillId="0" borderId="1" xfId="0" applyFont="1" applyBorder="1" applyAlignment="1">
      <alignment vertical="center" wrapText="1"/>
    </xf>
    <xf numFmtId="0" fontId="7" fillId="5" borderId="1" xfId="0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164" fontId="2" fillId="0" borderId="0" xfId="1" applyFont="1"/>
    <xf numFmtId="164" fontId="2" fillId="3" borderId="0" xfId="0" applyNumberFormat="1" applyFont="1" applyFill="1"/>
    <xf numFmtId="0" fontId="10" fillId="0" borderId="2" xfId="0" applyFont="1" applyBorder="1" applyAlignment="1">
      <alignment horizontal="center"/>
    </xf>
    <xf numFmtId="164" fontId="7" fillId="5" borderId="2" xfId="1" applyFont="1" applyFill="1" applyBorder="1" applyAlignment="1">
      <alignment horizontal="right" vertical="top" wrapText="1"/>
    </xf>
    <xf numFmtId="0" fontId="0" fillId="0" borderId="2" xfId="0" applyBorder="1" applyAlignment="1">
      <alignment horizontal="center"/>
    </xf>
    <xf numFmtId="164" fontId="0" fillId="0" borderId="2" xfId="1" applyFont="1" applyBorder="1"/>
    <xf numFmtId="0" fontId="0" fillId="5" borderId="2" xfId="0" applyFill="1" applyBorder="1" applyAlignment="1">
      <alignment horizontal="center"/>
    </xf>
    <xf numFmtId="164" fontId="0" fillId="5" borderId="2" xfId="1" applyFont="1" applyFill="1" applyBorder="1"/>
    <xf numFmtId="0" fontId="11" fillId="0" borderId="0" xfId="0" applyFont="1"/>
    <xf numFmtId="164" fontId="11" fillId="0" borderId="0" xfId="1" applyFont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4" fillId="0" borderId="0" xfId="0" applyFont="1"/>
    <xf numFmtId="43" fontId="14" fillId="0" borderId="0" xfId="0" applyNumberFormat="1" applyFont="1"/>
    <xf numFmtId="0" fontId="15" fillId="0" borderId="0" xfId="0" applyFont="1"/>
    <xf numFmtId="0" fontId="15" fillId="3" borderId="0" xfId="0" applyFont="1" applyFill="1"/>
    <xf numFmtId="164" fontId="15" fillId="0" borderId="0" xfId="1" applyFont="1" applyBorder="1"/>
    <xf numFmtId="0" fontId="16" fillId="0" borderId="0" xfId="0" applyFont="1" applyAlignment="1">
      <alignment vertical="center" wrapText="1"/>
    </xf>
    <xf numFmtId="164" fontId="16" fillId="0" borderId="0" xfId="1" applyFont="1" applyBorder="1" applyAlignment="1">
      <alignment vertical="center" wrapText="1"/>
    </xf>
    <xf numFmtId="0" fontId="2" fillId="2" borderId="0" xfId="0" applyFont="1" applyFill="1" applyAlignment="1">
      <alignment horizontal="center"/>
    </xf>
    <xf numFmtId="164" fontId="17" fillId="0" borderId="0" xfId="1" applyFont="1"/>
    <xf numFmtId="0" fontId="10" fillId="0" borderId="0" xfId="0" applyFont="1"/>
    <xf numFmtId="164" fontId="3" fillId="3" borderId="0" xfId="1" applyFont="1" applyFill="1"/>
    <xf numFmtId="164" fontId="4" fillId="0" borderId="0" xfId="1" applyFont="1"/>
    <xf numFmtId="164" fontId="2" fillId="3" borderId="0" xfId="1" applyFont="1" applyFill="1"/>
    <xf numFmtId="0" fontId="10" fillId="7" borderId="0" xfId="0" applyFont="1" applyFill="1"/>
    <xf numFmtId="0" fontId="2" fillId="7" borderId="0" xfId="0" applyFont="1" applyFill="1"/>
    <xf numFmtId="164" fontId="2" fillId="7" borderId="0" xfId="1" applyFont="1" applyFill="1"/>
    <xf numFmtId="164" fontId="4" fillId="7" borderId="0" xfId="1" applyFont="1" applyFill="1"/>
    <xf numFmtId="164" fontId="3" fillId="7" borderId="0" xfId="1" applyFont="1" applyFill="1"/>
    <xf numFmtId="164" fontId="0" fillId="7" borderId="0" xfId="1" applyFont="1" applyFill="1"/>
    <xf numFmtId="0" fontId="0" fillId="7" borderId="0" xfId="0" applyFill="1"/>
    <xf numFmtId="164" fontId="10" fillId="0" borderId="0" xfId="1" applyFont="1"/>
    <xf numFmtId="164" fontId="10" fillId="7" borderId="0" xfId="1" applyFont="1" applyFill="1"/>
    <xf numFmtId="0" fontId="17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4" fillId="0" borderId="0" xfId="0" applyFont="1"/>
    <xf numFmtId="0" fontId="2" fillId="6" borderId="0" xfId="0" applyFont="1" applyFill="1" applyAlignment="1">
      <alignment horizontal="center"/>
    </xf>
    <xf numFmtId="0" fontId="6" fillId="0" borderId="0" xfId="0" applyFont="1"/>
    <xf numFmtId="164" fontId="20" fillId="0" borderId="0" xfId="1" applyFont="1"/>
    <xf numFmtId="164" fontId="20" fillId="0" borderId="0" xfId="1" applyFont="1" applyFill="1"/>
    <xf numFmtId="164" fontId="18" fillId="0" borderId="0" xfId="1" applyFont="1"/>
    <xf numFmtId="164" fontId="18" fillId="0" borderId="0" xfId="1" applyFont="1" applyFill="1"/>
    <xf numFmtId="164" fontId="19" fillId="0" borderId="0" xfId="1" applyFont="1"/>
    <xf numFmtId="164" fontId="0" fillId="0" borderId="0" xfId="1" applyFont="1" applyFill="1"/>
    <xf numFmtId="0" fontId="10" fillId="6" borderId="0" xfId="0" applyFont="1" applyFill="1"/>
    <xf numFmtId="164" fontId="0" fillId="6" borderId="0" xfId="1" applyFont="1" applyFill="1"/>
    <xf numFmtId="164" fontId="10" fillId="6" borderId="0" xfId="1" applyFont="1" applyFill="1"/>
    <xf numFmtId="164" fontId="0" fillId="6" borderId="0" xfId="0" applyNumberFormat="1" applyFill="1"/>
    <xf numFmtId="0" fontId="10" fillId="8" borderId="0" xfId="0" applyFont="1" applyFill="1"/>
    <xf numFmtId="164" fontId="0" fillId="8" borderId="0" xfId="1" applyFont="1" applyFill="1"/>
    <xf numFmtId="164" fontId="10" fillId="8" borderId="0" xfId="1" applyFont="1" applyFill="1"/>
    <xf numFmtId="164" fontId="0" fillId="8" borderId="0" xfId="0" applyNumberFormat="1" applyFill="1"/>
    <xf numFmtId="164" fontId="9" fillId="9" borderId="0" xfId="1" applyFont="1" applyFill="1"/>
    <xf numFmtId="164" fontId="2" fillId="9" borderId="0" xfId="1" applyFont="1" applyFill="1"/>
    <xf numFmtId="164" fontId="4" fillId="9" borderId="0" xfId="1" applyFont="1" applyFill="1"/>
    <xf numFmtId="0" fontId="0" fillId="3" borderId="0" xfId="0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698499</xdr:colOff>
      <xdr:row>3</xdr:row>
      <xdr:rowOff>0</xdr:rowOff>
    </xdr:from>
    <xdr:to>
      <xdr:col>11</xdr:col>
      <xdr:colOff>468488</xdr:colOff>
      <xdr:row>27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C14526-4E8A-DE4D-91BC-19A153F15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499" y="571500"/>
          <a:ext cx="8850489" cy="4978400"/>
        </a:xfrm>
        <a:prstGeom prst="rect">
          <a:avLst/>
        </a:prstGeom>
        <a:ln w="762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647699</xdr:colOff>
      <xdr:row>30</xdr:row>
      <xdr:rowOff>76200</xdr:rowOff>
    </xdr:from>
    <xdr:to>
      <xdr:col>11</xdr:col>
      <xdr:colOff>541960</xdr:colOff>
      <xdr:row>52</xdr:row>
      <xdr:rowOff>203200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681F5C-DFD7-51E1-3FE7-E5A20D51A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699" y="6032500"/>
          <a:ext cx="8974761" cy="5740400"/>
        </a:xfrm>
        <a:prstGeom prst="rect">
          <a:avLst/>
        </a:prstGeom>
        <a:ln w="762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26C9-84D4-CC41-943D-D52E7F866B17}">
  <sheetPr>
    <tabColor theme="8" tint="0.79998168889431442"/>
  </sheetPr>
  <dimension ref="B2:S54"/>
  <sheetViews>
    <sheetView workbookViewId="0">
      <selection activeCell="M20" sqref="M20"/>
    </sheetView>
  </sheetViews>
  <sheetFormatPr baseColWidth="10" defaultRowHeight="15" x14ac:dyDescent="0.2"/>
  <cols>
    <col min="13" max="13" width="42.1640625" bestFit="1" customWidth="1"/>
    <col min="14" max="14" width="20.1640625" customWidth="1"/>
    <col min="15" max="15" width="15.83203125" bestFit="1" customWidth="1"/>
    <col min="16" max="16" width="18.1640625" customWidth="1"/>
    <col min="17" max="17" width="42.1640625" bestFit="1" customWidth="1"/>
    <col min="18" max="18" width="12.83203125" bestFit="1" customWidth="1"/>
    <col min="19" max="19" width="14.5" bestFit="1" customWidth="1"/>
  </cols>
  <sheetData>
    <row r="2" spans="2:17" x14ac:dyDescent="0.2">
      <c r="B2" s="70" t="s">
        <v>83</v>
      </c>
      <c r="C2" s="70"/>
      <c r="D2" s="70"/>
      <c r="E2" s="70"/>
      <c r="F2" s="70"/>
      <c r="G2" s="70"/>
      <c r="H2" s="70"/>
      <c r="I2" s="70"/>
    </row>
    <row r="5" spans="2:17" ht="16" thickBot="1" x14ac:dyDescent="0.25"/>
    <row r="6" spans="2:17" ht="27" thickBot="1" x14ac:dyDescent="0.25">
      <c r="M6" s="23" t="s">
        <v>9</v>
      </c>
      <c r="N6" s="23" t="s">
        <v>10</v>
      </c>
      <c r="O6" s="23" t="s">
        <v>11</v>
      </c>
      <c r="P6" s="23" t="s">
        <v>12</v>
      </c>
      <c r="Q6" s="23" t="s">
        <v>13</v>
      </c>
    </row>
    <row r="7" spans="2:17" ht="16" thickBot="1" x14ac:dyDescent="0.25">
      <c r="M7" s="24" t="s">
        <v>14</v>
      </c>
      <c r="N7" s="24" t="s">
        <v>15</v>
      </c>
      <c r="O7" s="24" t="s">
        <v>16</v>
      </c>
      <c r="P7" s="24" t="s">
        <v>17</v>
      </c>
      <c r="Q7" s="24" t="s">
        <v>18</v>
      </c>
    </row>
    <row r="8" spans="2:17" ht="16" thickBot="1" x14ac:dyDescent="0.25">
      <c r="M8" s="24" t="s">
        <v>19</v>
      </c>
      <c r="N8" s="24" t="s">
        <v>20</v>
      </c>
      <c r="O8" s="24" t="s">
        <v>16</v>
      </c>
      <c r="P8" s="24" t="s">
        <v>21</v>
      </c>
      <c r="Q8" s="24" t="s">
        <v>22</v>
      </c>
    </row>
    <row r="9" spans="2:17" ht="16" thickBot="1" x14ac:dyDescent="0.25">
      <c r="M9" s="24" t="s">
        <v>23</v>
      </c>
      <c r="N9" s="24" t="s">
        <v>24</v>
      </c>
      <c r="O9" s="24" t="s">
        <v>16</v>
      </c>
      <c r="P9" s="24" t="s">
        <v>25</v>
      </c>
      <c r="Q9" s="24" t="s">
        <v>26</v>
      </c>
    </row>
    <row r="10" spans="2:17" ht="16" thickBot="1" x14ac:dyDescent="0.25">
      <c r="M10" s="24" t="s">
        <v>27</v>
      </c>
      <c r="N10" s="24" t="s">
        <v>28</v>
      </c>
      <c r="O10" s="24" t="s">
        <v>16</v>
      </c>
      <c r="P10" s="24" t="s">
        <v>29</v>
      </c>
      <c r="Q10" s="24" t="s">
        <v>30</v>
      </c>
    </row>
    <row r="11" spans="2:17" ht="16" thickBot="1" x14ac:dyDescent="0.25">
      <c r="M11" s="24" t="s">
        <v>31</v>
      </c>
      <c r="N11" s="24" t="s">
        <v>32</v>
      </c>
      <c r="O11" s="24" t="s">
        <v>16</v>
      </c>
      <c r="P11" s="24" t="s">
        <v>33</v>
      </c>
      <c r="Q11" s="24" t="s">
        <v>31</v>
      </c>
    </row>
    <row r="12" spans="2:17" ht="16" thickBot="1" x14ac:dyDescent="0.25">
      <c r="M12" s="25" t="s">
        <v>34</v>
      </c>
      <c r="N12" s="24" t="s">
        <v>35</v>
      </c>
      <c r="O12" s="24" t="s">
        <v>16</v>
      </c>
      <c r="P12" s="25" t="s">
        <v>36</v>
      </c>
      <c r="Q12" s="24" t="s">
        <v>37</v>
      </c>
    </row>
    <row r="31" spans="13:19" ht="19" x14ac:dyDescent="0.25">
      <c r="M31" s="26" t="s">
        <v>84</v>
      </c>
      <c r="N31" s="27"/>
      <c r="O31" s="28"/>
      <c r="P31" s="28"/>
      <c r="Q31" s="26" t="s">
        <v>85</v>
      </c>
      <c r="R31" s="28"/>
      <c r="S31" s="28"/>
    </row>
    <row r="32" spans="13:19" ht="19" x14ac:dyDescent="0.25">
      <c r="M32" s="28"/>
      <c r="N32" s="29" t="s">
        <v>86</v>
      </c>
      <c r="O32" s="29">
        <v>23.5</v>
      </c>
      <c r="P32" s="28"/>
      <c r="Q32" s="28"/>
      <c r="R32" s="29" t="s">
        <v>86</v>
      </c>
      <c r="S32" s="29">
        <v>24</v>
      </c>
    </row>
    <row r="33" spans="13:19" ht="19" x14ac:dyDescent="0.25">
      <c r="M33" s="28"/>
      <c r="N33" s="28" t="s">
        <v>5</v>
      </c>
      <c r="O33" s="28" t="s">
        <v>2</v>
      </c>
      <c r="P33" s="28"/>
      <c r="Q33" s="28"/>
      <c r="R33" s="28" t="s">
        <v>5</v>
      </c>
      <c r="S33" s="28" t="s">
        <v>2</v>
      </c>
    </row>
    <row r="34" spans="13:19" ht="19" x14ac:dyDescent="0.25">
      <c r="M34" s="28" t="s">
        <v>87</v>
      </c>
      <c r="N34" s="30">
        <v>20000</v>
      </c>
      <c r="O34" s="30">
        <f>N34*$O$32</f>
        <v>470000</v>
      </c>
      <c r="P34" s="30"/>
      <c r="Q34" s="28" t="s">
        <v>87</v>
      </c>
      <c r="R34" s="30">
        <v>20000</v>
      </c>
      <c r="S34" s="30">
        <f>R34*$S$32</f>
        <v>480000</v>
      </c>
    </row>
    <row r="35" spans="13:19" ht="19" x14ac:dyDescent="0.25">
      <c r="M35" s="28"/>
      <c r="N35" s="30"/>
      <c r="O35" s="30">
        <f t="shared" ref="O35:O51" si="0">N35*$O$32</f>
        <v>0</v>
      </c>
      <c r="P35" s="30"/>
      <c r="Q35" s="28"/>
      <c r="R35" s="30"/>
      <c r="S35" s="30">
        <f t="shared" ref="S35:S51" si="1">R35*$S$32</f>
        <v>0</v>
      </c>
    </row>
    <row r="36" spans="13:19" ht="19" x14ac:dyDescent="0.25">
      <c r="M36" s="28" t="s">
        <v>88</v>
      </c>
      <c r="N36" s="30">
        <v>15000</v>
      </c>
      <c r="O36" s="30">
        <f t="shared" si="0"/>
        <v>352500</v>
      </c>
      <c r="P36" s="30"/>
      <c r="Q36" s="28" t="s">
        <v>88</v>
      </c>
      <c r="R36" s="30">
        <v>15000</v>
      </c>
      <c r="S36" s="30">
        <f t="shared" si="1"/>
        <v>360000</v>
      </c>
    </row>
    <row r="37" spans="13:19" ht="19" x14ac:dyDescent="0.25">
      <c r="M37" s="28"/>
      <c r="N37" s="30"/>
      <c r="O37" s="30">
        <f t="shared" si="0"/>
        <v>0</v>
      </c>
      <c r="P37" s="30"/>
      <c r="Q37" s="28"/>
      <c r="R37" s="30"/>
      <c r="S37" s="30">
        <f t="shared" si="1"/>
        <v>0</v>
      </c>
    </row>
    <row r="38" spans="13:19" ht="19" x14ac:dyDescent="0.25">
      <c r="M38" s="28" t="s">
        <v>89</v>
      </c>
      <c r="N38" s="30">
        <v>20000</v>
      </c>
      <c r="O38" s="30">
        <f t="shared" si="0"/>
        <v>470000</v>
      </c>
      <c r="P38" s="30"/>
      <c r="Q38" s="28" t="s">
        <v>89</v>
      </c>
      <c r="R38" s="30">
        <v>20000</v>
      </c>
      <c r="S38" s="30">
        <f t="shared" si="1"/>
        <v>480000</v>
      </c>
    </row>
    <row r="39" spans="13:19" ht="19" x14ac:dyDescent="0.25">
      <c r="M39" s="28"/>
      <c r="N39" s="30"/>
      <c r="O39" s="30">
        <f t="shared" si="0"/>
        <v>0</v>
      </c>
      <c r="P39" s="30"/>
      <c r="Q39" s="28"/>
      <c r="R39" s="30"/>
      <c r="S39" s="30">
        <f t="shared" si="1"/>
        <v>0</v>
      </c>
    </row>
    <row r="40" spans="13:19" ht="19" x14ac:dyDescent="0.25">
      <c r="M40" s="28" t="s">
        <v>90</v>
      </c>
      <c r="N40" s="30">
        <v>8000</v>
      </c>
      <c r="O40" s="30">
        <f t="shared" si="0"/>
        <v>188000</v>
      </c>
      <c r="P40" s="30"/>
      <c r="Q40" s="28" t="s">
        <v>90</v>
      </c>
      <c r="R40" s="30">
        <v>8000</v>
      </c>
      <c r="S40" s="30">
        <f t="shared" si="1"/>
        <v>192000</v>
      </c>
    </row>
    <row r="41" spans="13:19" ht="19" x14ac:dyDescent="0.25">
      <c r="M41" s="28"/>
      <c r="N41" s="30"/>
      <c r="O41" s="30">
        <f t="shared" si="0"/>
        <v>0</v>
      </c>
      <c r="P41" s="30"/>
      <c r="Q41" s="28"/>
      <c r="R41" s="30"/>
      <c r="S41" s="30">
        <f t="shared" si="1"/>
        <v>0</v>
      </c>
    </row>
    <row r="42" spans="13:19" ht="19" x14ac:dyDescent="0.25">
      <c r="M42" s="28" t="s">
        <v>91</v>
      </c>
      <c r="N42" s="30">
        <v>10000</v>
      </c>
      <c r="O42" s="30">
        <f t="shared" si="0"/>
        <v>235000</v>
      </c>
      <c r="P42" s="30"/>
      <c r="Q42" s="28" t="s">
        <v>91</v>
      </c>
      <c r="R42" s="30">
        <v>10000</v>
      </c>
      <c r="S42" s="30">
        <f t="shared" si="1"/>
        <v>240000</v>
      </c>
    </row>
    <row r="43" spans="13:19" ht="19" x14ac:dyDescent="0.25">
      <c r="M43" s="28"/>
      <c r="N43" s="30"/>
      <c r="O43" s="30">
        <f t="shared" si="0"/>
        <v>0</v>
      </c>
      <c r="P43" s="30"/>
      <c r="Q43" s="28"/>
      <c r="R43" s="30"/>
      <c r="S43" s="30">
        <f t="shared" si="1"/>
        <v>0</v>
      </c>
    </row>
    <row r="44" spans="13:19" ht="19" x14ac:dyDescent="0.25">
      <c r="M44" s="28" t="s">
        <v>92</v>
      </c>
      <c r="N44" s="30">
        <v>12000</v>
      </c>
      <c r="O44" s="30">
        <f t="shared" si="0"/>
        <v>282000</v>
      </c>
      <c r="P44" s="30"/>
      <c r="Q44" s="28" t="s">
        <v>92</v>
      </c>
      <c r="R44" s="30">
        <v>12000</v>
      </c>
      <c r="S44" s="30">
        <f t="shared" si="1"/>
        <v>288000</v>
      </c>
    </row>
    <row r="45" spans="13:19" ht="19" x14ac:dyDescent="0.25">
      <c r="M45" s="28"/>
      <c r="N45" s="30"/>
      <c r="O45" s="30">
        <f t="shared" si="0"/>
        <v>0</v>
      </c>
      <c r="P45" s="30"/>
      <c r="Q45" s="28"/>
      <c r="R45" s="30"/>
      <c r="S45" s="30">
        <f t="shared" si="1"/>
        <v>0</v>
      </c>
    </row>
    <row r="46" spans="13:19" ht="19" x14ac:dyDescent="0.25">
      <c r="M46" s="28"/>
      <c r="N46" s="30">
        <v>5000</v>
      </c>
      <c r="O46" s="30">
        <f t="shared" si="0"/>
        <v>117500</v>
      </c>
      <c r="P46" s="30"/>
      <c r="Q46" s="28"/>
      <c r="R46" s="30">
        <v>5000</v>
      </c>
      <c r="S46" s="30">
        <f t="shared" si="1"/>
        <v>120000</v>
      </c>
    </row>
    <row r="47" spans="13:19" ht="19" x14ac:dyDescent="0.25">
      <c r="M47" s="28"/>
      <c r="N47" s="30"/>
      <c r="O47" s="30">
        <f t="shared" si="0"/>
        <v>0</v>
      </c>
      <c r="P47" s="30"/>
      <c r="Q47" s="28"/>
      <c r="R47" s="30"/>
      <c r="S47" s="30">
        <f t="shared" si="1"/>
        <v>0</v>
      </c>
    </row>
    <row r="48" spans="13:19" ht="20" x14ac:dyDescent="0.25">
      <c r="M48" s="31" t="s">
        <v>19</v>
      </c>
      <c r="N48" s="32">
        <v>13500</v>
      </c>
      <c r="O48" s="30">
        <f t="shared" si="0"/>
        <v>317250</v>
      </c>
      <c r="P48" s="30"/>
      <c r="Q48" s="31" t="s">
        <v>19</v>
      </c>
      <c r="R48" s="32">
        <v>13500</v>
      </c>
      <c r="S48" s="30">
        <f t="shared" si="1"/>
        <v>324000</v>
      </c>
    </row>
    <row r="49" spans="13:19" ht="20" x14ac:dyDescent="0.25">
      <c r="M49" s="31" t="s">
        <v>23</v>
      </c>
      <c r="N49" s="30">
        <v>2700</v>
      </c>
      <c r="O49" s="30">
        <f t="shared" si="0"/>
        <v>63450</v>
      </c>
      <c r="P49" s="30"/>
      <c r="Q49" s="31" t="s">
        <v>23</v>
      </c>
      <c r="R49" s="30">
        <v>2700</v>
      </c>
      <c r="S49" s="30">
        <f t="shared" si="1"/>
        <v>64800</v>
      </c>
    </row>
    <row r="50" spans="13:19" ht="20" x14ac:dyDescent="0.25">
      <c r="M50" s="31" t="s">
        <v>27</v>
      </c>
      <c r="N50" s="30">
        <v>300</v>
      </c>
      <c r="O50" s="30">
        <f t="shared" si="0"/>
        <v>7050</v>
      </c>
      <c r="P50" s="30"/>
      <c r="Q50" s="31" t="s">
        <v>27</v>
      </c>
      <c r="R50" s="30">
        <v>300</v>
      </c>
      <c r="S50" s="30">
        <f t="shared" si="1"/>
        <v>7200</v>
      </c>
    </row>
    <row r="51" spans="13:19" ht="20" x14ac:dyDescent="0.25">
      <c r="M51" s="31" t="s">
        <v>93</v>
      </c>
      <c r="N51" s="30">
        <v>500</v>
      </c>
      <c r="O51" s="30">
        <f t="shared" si="0"/>
        <v>11750</v>
      </c>
      <c r="P51" s="30"/>
      <c r="Q51" s="31" t="s">
        <v>93</v>
      </c>
      <c r="R51" s="30">
        <v>500</v>
      </c>
      <c r="S51" s="30">
        <f t="shared" si="1"/>
        <v>12000</v>
      </c>
    </row>
    <row r="52" spans="13:19" ht="19" x14ac:dyDescent="0.25">
      <c r="M52" s="28"/>
      <c r="N52" s="30"/>
      <c r="O52" s="30"/>
      <c r="P52" s="30"/>
      <c r="Q52" s="28"/>
      <c r="R52" s="30"/>
      <c r="S52" s="30"/>
    </row>
    <row r="53" spans="13:19" ht="20" x14ac:dyDescent="0.25">
      <c r="M53" s="31" t="s">
        <v>94</v>
      </c>
      <c r="N53" s="27">
        <f>SUM(N34:N51)</f>
        <v>107000</v>
      </c>
      <c r="O53" s="27">
        <f>SUM(O34:O51)</f>
        <v>2514500</v>
      </c>
      <c r="P53" s="27"/>
      <c r="Q53" s="31" t="s">
        <v>94</v>
      </c>
      <c r="R53" s="27">
        <f>SUM(R34:R51)</f>
        <v>107000</v>
      </c>
      <c r="S53" s="27">
        <f>SUM(S34:S51)</f>
        <v>2568000</v>
      </c>
    </row>
    <row r="54" spans="13:19" ht="19" x14ac:dyDescent="0.25">
      <c r="M54" s="28"/>
      <c r="N54" s="30"/>
      <c r="O54" s="30"/>
      <c r="P54" s="30"/>
      <c r="Q54" s="28"/>
      <c r="R54" s="28"/>
      <c r="S54" s="28"/>
    </row>
  </sheetData>
  <mergeCells count="1">
    <mergeCell ref="B2:I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125D-7BD3-374A-9BC2-9730583FCC40}">
  <sheetPr>
    <tabColor theme="7" tint="0.79998168889431442"/>
  </sheetPr>
  <dimension ref="B2:U80"/>
  <sheetViews>
    <sheetView tabSelected="1" topLeftCell="G1" workbookViewId="0">
      <selection activeCell="S13" sqref="S13"/>
    </sheetView>
  </sheetViews>
  <sheetFormatPr baseColWidth="10" defaultColWidth="8.83203125" defaultRowHeight="15" x14ac:dyDescent="0.2"/>
  <cols>
    <col min="2" max="2" width="21" customWidth="1"/>
    <col min="3" max="3" width="44.6640625" customWidth="1"/>
    <col min="4" max="4" width="13.5" bestFit="1" customWidth="1"/>
    <col min="5" max="5" width="15.5" customWidth="1"/>
    <col min="6" max="6" width="17.6640625" customWidth="1"/>
    <col min="7" max="7" width="14" customWidth="1"/>
    <col min="8" max="8" width="14.5" bestFit="1" customWidth="1"/>
    <col min="9" max="9" width="33.5" customWidth="1"/>
    <col min="10" max="10" width="37.6640625" customWidth="1"/>
    <col min="11" max="11" width="12.83203125" style="2" customWidth="1"/>
    <col min="12" max="12" width="15.1640625" style="2" customWidth="1"/>
    <col min="13" max="13" width="17.6640625" style="2" bestFit="1" customWidth="1"/>
    <col min="14" max="14" width="6.6640625" style="2" bestFit="1" customWidth="1"/>
    <col min="15" max="15" width="14.83203125" style="2" customWidth="1"/>
    <col min="16" max="16" width="10.1640625" style="2" bestFit="1" customWidth="1"/>
    <col min="17" max="17" width="19" style="2" customWidth="1"/>
    <col min="18" max="18" width="18.1640625" customWidth="1"/>
    <col min="19" max="19" width="15.6640625" style="2" customWidth="1"/>
    <col min="20" max="20" width="10.5" customWidth="1"/>
    <col min="21" max="21" width="23.1640625" customWidth="1"/>
  </cols>
  <sheetData>
    <row r="2" spans="2:19" x14ac:dyDescent="0.2">
      <c r="H2" s="45"/>
      <c r="I2" s="40"/>
      <c r="J2" s="3" t="s">
        <v>0</v>
      </c>
      <c r="K2" s="43"/>
      <c r="L2" s="43"/>
      <c r="M2" s="43"/>
      <c r="N2" s="36">
        <v>23.5</v>
      </c>
      <c r="O2" s="41"/>
      <c r="P2" s="41"/>
      <c r="Q2" s="44"/>
    </row>
    <row r="3" spans="2:19" ht="16" thickBot="1" x14ac:dyDescent="0.25">
      <c r="B3" s="4"/>
      <c r="C3" s="4" t="s">
        <v>1</v>
      </c>
      <c r="D3" s="4"/>
      <c r="E3" s="4"/>
      <c r="F3" s="4"/>
      <c r="H3" s="39" t="s">
        <v>113</v>
      </c>
      <c r="I3" s="40" t="s">
        <v>112</v>
      </c>
      <c r="J3" s="40"/>
      <c r="K3" s="41" t="s">
        <v>2</v>
      </c>
      <c r="L3" s="41" t="s">
        <v>3</v>
      </c>
      <c r="M3" s="41" t="s">
        <v>4</v>
      </c>
      <c r="N3" s="42" t="s">
        <v>5</v>
      </c>
      <c r="O3" s="42" t="s">
        <v>6</v>
      </c>
      <c r="P3" s="42" t="s">
        <v>7</v>
      </c>
      <c r="Q3" s="44"/>
      <c r="R3" s="63" t="s">
        <v>123</v>
      </c>
      <c r="S3" s="64"/>
    </row>
    <row r="4" spans="2:19" ht="31" thickBot="1" x14ac:dyDescent="0.25"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H4" s="67" t="s">
        <v>117</v>
      </c>
      <c r="I4" s="67">
        <v>90000</v>
      </c>
      <c r="J4" s="45"/>
      <c r="K4" s="41"/>
      <c r="L4" s="41"/>
      <c r="M4" s="41"/>
      <c r="N4" s="41"/>
      <c r="O4" s="41"/>
      <c r="P4" s="41"/>
      <c r="Q4" s="44"/>
      <c r="R4" s="63" t="s">
        <v>2</v>
      </c>
      <c r="S4" s="65" t="s">
        <v>5</v>
      </c>
    </row>
    <row r="5" spans="2:19" ht="16" thickBot="1" x14ac:dyDescent="0.25">
      <c r="B5" s="7" t="s">
        <v>14</v>
      </c>
      <c r="C5" s="8" t="s">
        <v>15</v>
      </c>
      <c r="D5" s="8" t="s">
        <v>16</v>
      </c>
      <c r="E5" s="9" t="s">
        <v>17</v>
      </c>
      <c r="F5" s="7" t="s">
        <v>18</v>
      </c>
      <c r="M5" s="68">
        <f>SUM(L6:L64)</f>
        <v>2090000</v>
      </c>
      <c r="N5" s="37"/>
      <c r="O5" s="37"/>
      <c r="P5" s="69">
        <f>M5/N2</f>
        <v>88936.170212765952</v>
      </c>
      <c r="R5" s="66">
        <f>SUM(L6:L36)</f>
        <v>860500</v>
      </c>
      <c r="S5" s="64">
        <f>SUM(O6:O36)</f>
        <v>36617.02127659574</v>
      </c>
    </row>
    <row r="6" spans="2:19" ht="16" thickBot="1" x14ac:dyDescent="0.25">
      <c r="B6" s="7" t="s">
        <v>19</v>
      </c>
      <c r="C6" s="8" t="s">
        <v>20</v>
      </c>
      <c r="D6" s="8" t="s">
        <v>16</v>
      </c>
      <c r="E6" s="8" t="s">
        <v>21</v>
      </c>
      <c r="F6" s="7" t="s">
        <v>22</v>
      </c>
      <c r="H6" s="33" t="s">
        <v>8</v>
      </c>
      <c r="I6" t="s">
        <v>95</v>
      </c>
      <c r="J6" t="s">
        <v>97</v>
      </c>
      <c r="K6" s="53"/>
      <c r="L6" s="53">
        <f>O6*N2</f>
        <v>35250</v>
      </c>
      <c r="M6" s="54"/>
      <c r="N6" s="55"/>
      <c r="O6" s="55">
        <v>1500</v>
      </c>
      <c r="P6" s="56"/>
    </row>
    <row r="7" spans="2:19" ht="16" thickBot="1" x14ac:dyDescent="0.25">
      <c r="B7" s="7" t="s">
        <v>23</v>
      </c>
      <c r="C7" s="8" t="s">
        <v>24</v>
      </c>
      <c r="D7" s="8" t="s">
        <v>16</v>
      </c>
      <c r="E7" s="8" t="s">
        <v>25</v>
      </c>
      <c r="F7" s="7" t="s">
        <v>26</v>
      </c>
      <c r="J7" t="s">
        <v>116</v>
      </c>
      <c r="K7" s="53"/>
      <c r="L7" s="53">
        <f>O7*N2</f>
        <v>35250</v>
      </c>
      <c r="M7" s="54"/>
      <c r="N7" s="55"/>
      <c r="O7" s="55">
        <v>1500</v>
      </c>
      <c r="P7" s="56"/>
    </row>
    <row r="8" spans="2:19" ht="16" thickBot="1" x14ac:dyDescent="0.25">
      <c r="B8" s="7" t="s">
        <v>27</v>
      </c>
      <c r="C8" s="8" t="s">
        <v>28</v>
      </c>
      <c r="D8" s="8" t="s">
        <v>16</v>
      </c>
      <c r="E8" s="8" t="s">
        <v>29</v>
      </c>
      <c r="F8" s="7" t="s">
        <v>30</v>
      </c>
      <c r="I8" t="s">
        <v>95</v>
      </c>
      <c r="J8" t="s">
        <v>96</v>
      </c>
      <c r="K8" s="53"/>
      <c r="L8" s="53">
        <v>70000</v>
      </c>
      <c r="M8" s="54"/>
      <c r="N8" s="55"/>
      <c r="O8" s="53">
        <f>L8/$N$2</f>
        <v>2978.7234042553191</v>
      </c>
      <c r="P8" s="56"/>
    </row>
    <row r="9" spans="2:19" ht="16" thickBot="1" x14ac:dyDescent="0.25">
      <c r="B9" s="7" t="s">
        <v>31</v>
      </c>
      <c r="C9" s="8" t="s">
        <v>32</v>
      </c>
      <c r="D9" s="8" t="s">
        <v>16</v>
      </c>
      <c r="E9" s="8" t="s">
        <v>33</v>
      </c>
      <c r="F9" s="7" t="s">
        <v>31</v>
      </c>
      <c r="I9" t="s">
        <v>95</v>
      </c>
      <c r="J9" t="s">
        <v>114</v>
      </c>
      <c r="K9" s="53"/>
      <c r="L9" s="53">
        <v>15000</v>
      </c>
      <c r="M9" s="54"/>
      <c r="N9" s="55"/>
      <c r="O9" s="53">
        <f>L9/$N$2</f>
        <v>638.29787234042556</v>
      </c>
      <c r="P9" s="56"/>
    </row>
    <row r="10" spans="2:19" ht="16" thickBot="1" x14ac:dyDescent="0.25">
      <c r="B10" s="10" t="s">
        <v>34</v>
      </c>
      <c r="C10" s="11" t="s">
        <v>35</v>
      </c>
      <c r="D10" s="8" t="s">
        <v>16</v>
      </c>
      <c r="E10" s="12" t="s">
        <v>36</v>
      </c>
      <c r="F10" s="7" t="s">
        <v>37</v>
      </c>
      <c r="I10" t="s">
        <v>95</v>
      </c>
      <c r="J10" t="s">
        <v>115</v>
      </c>
      <c r="K10" s="53"/>
      <c r="L10" s="53">
        <v>5000</v>
      </c>
      <c r="M10" s="54"/>
      <c r="N10" s="55"/>
      <c r="O10" s="53">
        <f>L10/$N$2</f>
        <v>212.7659574468085</v>
      </c>
      <c r="P10" s="56"/>
    </row>
    <row r="11" spans="2:19" x14ac:dyDescent="0.2">
      <c r="K11" s="53"/>
      <c r="L11" s="53"/>
      <c r="M11" s="54"/>
      <c r="N11" s="55"/>
      <c r="O11" s="53"/>
      <c r="P11" s="56"/>
    </row>
    <row r="12" spans="2:19" x14ac:dyDescent="0.2">
      <c r="K12" s="53"/>
      <c r="L12" s="53"/>
      <c r="M12" s="54"/>
      <c r="N12" s="55"/>
      <c r="O12" s="53"/>
      <c r="P12" s="56"/>
    </row>
    <row r="13" spans="2:19" x14ac:dyDescent="0.2">
      <c r="H13" s="33" t="s">
        <v>8</v>
      </c>
      <c r="I13" s="1" t="s">
        <v>98</v>
      </c>
      <c r="J13" s="1" t="s">
        <v>38</v>
      </c>
      <c r="K13" s="57"/>
      <c r="L13" s="53">
        <v>150000</v>
      </c>
      <c r="M13" s="53"/>
      <c r="N13" s="53"/>
      <c r="O13" s="53">
        <f>L13/$N$2</f>
        <v>6382.9787234042551</v>
      </c>
      <c r="P13" s="53">
        <f>L13/$N$2</f>
        <v>6382.9787234042551</v>
      </c>
    </row>
    <row r="14" spans="2:19" x14ac:dyDescent="0.2">
      <c r="I14" s="1"/>
      <c r="J14" s="1" t="s">
        <v>39</v>
      </c>
      <c r="K14" s="57"/>
      <c r="L14" s="53"/>
      <c r="M14" s="53"/>
      <c r="N14" s="53"/>
      <c r="O14" s="53"/>
      <c r="P14" s="53"/>
    </row>
    <row r="15" spans="2:19" x14ac:dyDescent="0.2">
      <c r="B15" s="15" t="s">
        <v>79</v>
      </c>
      <c r="C15" s="15" t="s">
        <v>80</v>
      </c>
      <c r="D15" s="15" t="s">
        <v>81</v>
      </c>
      <c r="I15" s="1"/>
      <c r="J15" s="1" t="s">
        <v>40</v>
      </c>
      <c r="K15" s="53"/>
      <c r="L15" s="53"/>
      <c r="M15" s="53"/>
      <c r="N15" s="53"/>
      <c r="O15" s="53"/>
      <c r="P15" s="53"/>
    </row>
    <row r="16" spans="2:19" x14ac:dyDescent="0.2">
      <c r="B16" s="16">
        <v>2502750</v>
      </c>
      <c r="C16" s="17">
        <v>24.5</v>
      </c>
      <c r="D16" s="18">
        <f>B16/C16</f>
        <v>102153.06122448979</v>
      </c>
      <c r="J16" s="1" t="s">
        <v>41</v>
      </c>
      <c r="K16" s="53"/>
      <c r="L16" s="53"/>
      <c r="M16" s="53"/>
      <c r="N16" s="53"/>
      <c r="O16" s="53"/>
      <c r="P16" s="53"/>
    </row>
    <row r="17" spans="2:16" x14ac:dyDescent="0.2">
      <c r="B17" s="16">
        <v>2502750</v>
      </c>
      <c r="C17" s="17">
        <v>24</v>
      </c>
      <c r="D17" s="18">
        <f>B17/C17</f>
        <v>104281.25</v>
      </c>
      <c r="J17" s="1" t="s">
        <v>42</v>
      </c>
      <c r="K17" s="53"/>
      <c r="L17" s="53"/>
      <c r="M17" s="53"/>
      <c r="N17" s="53"/>
      <c r="O17" s="53"/>
      <c r="P17" s="53"/>
    </row>
    <row r="18" spans="2:16" x14ac:dyDescent="0.2">
      <c r="B18" s="16">
        <v>2502750</v>
      </c>
      <c r="C18" s="19">
        <v>23.5</v>
      </c>
      <c r="D18" s="20">
        <f>B16/C18</f>
        <v>106500</v>
      </c>
      <c r="J18" s="1" t="s">
        <v>43</v>
      </c>
      <c r="K18" s="57"/>
      <c r="L18" s="53"/>
      <c r="M18" s="53"/>
      <c r="N18" s="53"/>
      <c r="O18" s="53"/>
      <c r="P18" s="53"/>
    </row>
    <row r="19" spans="2:16" x14ac:dyDescent="0.2">
      <c r="B19" s="16">
        <v>2502750</v>
      </c>
      <c r="C19" s="17">
        <v>23</v>
      </c>
      <c r="D19" s="18">
        <f>B17/C19</f>
        <v>108815.21739130435</v>
      </c>
      <c r="J19" s="1" t="s">
        <v>44</v>
      </c>
      <c r="K19" s="57"/>
      <c r="L19" s="53"/>
      <c r="M19" s="53"/>
      <c r="N19" s="53"/>
      <c r="O19" s="53"/>
      <c r="P19" s="53"/>
    </row>
    <row r="20" spans="2:16" x14ac:dyDescent="0.2">
      <c r="B20" s="16">
        <v>2502750</v>
      </c>
      <c r="C20" s="17">
        <v>22.5</v>
      </c>
      <c r="D20" s="18">
        <f>B18/C20</f>
        <v>111233.33333333333</v>
      </c>
      <c r="K20" s="53"/>
      <c r="L20" s="53"/>
      <c r="M20" s="53"/>
      <c r="N20" s="53"/>
      <c r="O20" s="53"/>
      <c r="P20" s="53"/>
    </row>
    <row r="21" spans="2:16" x14ac:dyDescent="0.2">
      <c r="B21" s="16">
        <v>2502750</v>
      </c>
      <c r="C21" s="17">
        <v>22</v>
      </c>
      <c r="D21" s="18">
        <f>B19/C21</f>
        <v>113761.36363636363</v>
      </c>
      <c r="H21" s="33" t="s">
        <v>8</v>
      </c>
      <c r="I21" s="1" t="s">
        <v>66</v>
      </c>
      <c r="J21" s="1" t="s">
        <v>67</v>
      </c>
      <c r="K21" s="53">
        <v>10000</v>
      </c>
      <c r="L21" s="53">
        <f>K21</f>
        <v>10000</v>
      </c>
      <c r="M21" s="57"/>
      <c r="N21" s="57"/>
      <c r="O21" s="53">
        <f>L21/$N$2</f>
        <v>425.531914893617</v>
      </c>
      <c r="P21" s="53">
        <f>L21/$N$2</f>
        <v>425.531914893617</v>
      </c>
    </row>
    <row r="22" spans="2:16" x14ac:dyDescent="0.2">
      <c r="I22" s="1"/>
      <c r="J22" s="1" t="s">
        <v>124</v>
      </c>
      <c r="K22" s="53">
        <v>10000</v>
      </c>
      <c r="L22" s="53">
        <f>K22</f>
        <v>10000</v>
      </c>
      <c r="M22" s="53"/>
      <c r="N22" s="53"/>
      <c r="O22" s="53">
        <f>L22/$N$2</f>
        <v>425.531914893617</v>
      </c>
      <c r="P22" s="53">
        <f>L22/$N$2</f>
        <v>425.531914893617</v>
      </c>
    </row>
    <row r="23" spans="2:16" x14ac:dyDescent="0.2">
      <c r="K23" s="53"/>
      <c r="L23" s="53"/>
      <c r="M23" s="53"/>
      <c r="N23" s="53"/>
      <c r="O23" s="53"/>
      <c r="P23" s="53"/>
    </row>
    <row r="24" spans="2:16" x14ac:dyDescent="0.2">
      <c r="H24" s="33" t="s">
        <v>8</v>
      </c>
      <c r="I24" s="1" t="s">
        <v>46</v>
      </c>
      <c r="J24" s="1" t="s">
        <v>47</v>
      </c>
      <c r="K24" s="57">
        <v>200000</v>
      </c>
      <c r="L24" s="57">
        <f>SUM(K24:K24)</f>
        <v>200000</v>
      </c>
      <c r="M24" s="57"/>
      <c r="N24" s="57"/>
      <c r="O24" s="53">
        <f>L24/$N$2</f>
        <v>8510.6382978723395</v>
      </c>
      <c r="P24" s="53">
        <f>L24/$N$2</f>
        <v>8510.6382978723395</v>
      </c>
    </row>
    <row r="25" spans="2:16" x14ac:dyDescent="0.2">
      <c r="K25" s="53"/>
      <c r="L25" s="53"/>
      <c r="M25" s="53"/>
      <c r="N25" s="53"/>
      <c r="O25" s="53">
        <f>L25/$N$2</f>
        <v>0</v>
      </c>
      <c r="P25" s="53">
        <f>L25/$N$2</f>
        <v>0</v>
      </c>
    </row>
    <row r="26" spans="2:16" x14ac:dyDescent="0.2">
      <c r="H26" s="33" t="s">
        <v>8</v>
      </c>
      <c r="I26" s="1" t="s">
        <v>71</v>
      </c>
      <c r="J26" s="1" t="s">
        <v>72</v>
      </c>
      <c r="K26" s="53">
        <v>50000</v>
      </c>
      <c r="L26" s="53">
        <f>SUM(K26:K32)</f>
        <v>280000</v>
      </c>
      <c r="M26" s="53"/>
      <c r="N26" s="53"/>
      <c r="O26" s="53">
        <f>L26/$N$2</f>
        <v>11914.893617021276</v>
      </c>
      <c r="P26" s="53">
        <f>L26/$N$2</f>
        <v>11914.893617021276</v>
      </c>
    </row>
    <row r="27" spans="2:16" x14ac:dyDescent="0.2">
      <c r="I27" s="1"/>
      <c r="J27" s="1" t="s">
        <v>73</v>
      </c>
      <c r="K27" s="53">
        <v>20000</v>
      </c>
      <c r="L27" s="53"/>
      <c r="M27" s="53"/>
      <c r="N27" s="53"/>
      <c r="O27" s="53"/>
      <c r="P27" s="53"/>
    </row>
    <row r="28" spans="2:16" x14ac:dyDescent="0.2">
      <c r="I28" s="1"/>
      <c r="J28" s="1" t="s">
        <v>44</v>
      </c>
      <c r="K28" s="53">
        <v>10000</v>
      </c>
      <c r="L28" s="53"/>
      <c r="M28" s="53"/>
      <c r="N28" s="53"/>
      <c r="O28" s="53"/>
      <c r="P28" s="53"/>
    </row>
    <row r="29" spans="2:16" x14ac:dyDescent="0.2">
      <c r="I29" s="1"/>
      <c r="J29" s="1" t="s">
        <v>99</v>
      </c>
      <c r="K29" s="53">
        <v>40000</v>
      </c>
      <c r="L29" s="53"/>
      <c r="M29" s="53"/>
      <c r="N29" s="53"/>
      <c r="O29" s="53"/>
      <c r="P29" s="53"/>
    </row>
    <row r="30" spans="2:16" x14ac:dyDescent="0.2">
      <c r="I30" s="1"/>
      <c r="J30" s="1" t="s">
        <v>100</v>
      </c>
      <c r="K30" s="53">
        <v>100000</v>
      </c>
      <c r="L30" s="53"/>
      <c r="M30" s="53"/>
      <c r="N30" s="53"/>
      <c r="O30" s="53"/>
      <c r="P30" s="53"/>
    </row>
    <row r="31" spans="2:16" x14ac:dyDescent="0.2">
      <c r="I31" s="1"/>
      <c r="J31" s="1" t="s">
        <v>101</v>
      </c>
      <c r="K31" s="53">
        <v>10000</v>
      </c>
      <c r="L31" s="53"/>
      <c r="M31" s="53"/>
      <c r="N31" s="53"/>
      <c r="O31" s="53"/>
      <c r="P31" s="53"/>
    </row>
    <row r="32" spans="2:16" x14ac:dyDescent="0.2">
      <c r="I32" s="1"/>
      <c r="J32" s="1" t="s">
        <v>125</v>
      </c>
      <c r="K32" s="53">
        <v>50000</v>
      </c>
      <c r="L32" s="53"/>
      <c r="M32" s="53"/>
      <c r="N32" s="53"/>
      <c r="O32" s="53"/>
      <c r="P32" s="53"/>
    </row>
    <row r="33" spans="8:21" x14ac:dyDescent="0.2">
      <c r="K33" s="53"/>
      <c r="L33" s="53"/>
      <c r="M33" s="53"/>
      <c r="N33" s="53"/>
      <c r="O33" s="53"/>
      <c r="P33" s="53"/>
    </row>
    <row r="34" spans="8:21" x14ac:dyDescent="0.2">
      <c r="H34" s="33" t="s">
        <v>8</v>
      </c>
      <c r="I34" s="50" t="s">
        <v>74</v>
      </c>
      <c r="J34" s="50" t="s">
        <v>75</v>
      </c>
      <c r="K34" s="53">
        <v>50000</v>
      </c>
      <c r="L34" s="53">
        <f>SUM(K34:K36)</f>
        <v>50000</v>
      </c>
      <c r="M34" s="53"/>
      <c r="N34" s="53"/>
      <c r="O34" s="53">
        <f>L34/$N$2</f>
        <v>2127.6595744680849</v>
      </c>
      <c r="P34" s="53">
        <f>L34/$N$2</f>
        <v>2127.6595744680849</v>
      </c>
    </row>
    <row r="35" spans="8:21" x14ac:dyDescent="0.2">
      <c r="I35" s="52"/>
      <c r="J35" s="50" t="s">
        <v>76</v>
      </c>
      <c r="K35" s="53"/>
      <c r="L35" s="53"/>
      <c r="M35" s="53"/>
      <c r="N35" s="53"/>
      <c r="O35" s="53">
        <f>L35/$N$2</f>
        <v>0</v>
      </c>
      <c r="P35" s="53"/>
    </row>
    <row r="36" spans="8:21" x14ac:dyDescent="0.2">
      <c r="I36" s="50"/>
      <c r="J36" s="50" t="s">
        <v>77</v>
      </c>
      <c r="K36" s="53"/>
      <c r="L36" s="53"/>
      <c r="M36" s="53"/>
      <c r="N36" s="53"/>
      <c r="O36" s="53">
        <f>L36/$N$2</f>
        <v>0</v>
      </c>
      <c r="P36" s="53"/>
    </row>
    <row r="37" spans="8:21" x14ac:dyDescent="0.2">
      <c r="K37" s="53"/>
      <c r="L37" s="53"/>
      <c r="M37" s="53"/>
      <c r="N37" s="53"/>
      <c r="O37" s="53"/>
      <c r="P37" s="53"/>
    </row>
    <row r="39" spans="8:21" x14ac:dyDescent="0.2">
      <c r="H39" s="35"/>
      <c r="I39" s="35"/>
      <c r="J39" s="35"/>
      <c r="K39" s="46"/>
      <c r="L39" s="46"/>
      <c r="M39" s="46"/>
      <c r="N39" s="46"/>
      <c r="O39" s="46"/>
      <c r="P39" s="46"/>
      <c r="Q39" s="46"/>
      <c r="R39" s="35"/>
      <c r="S39" s="58"/>
    </row>
    <row r="40" spans="8:21" x14ac:dyDescent="0.2">
      <c r="H40" s="39"/>
      <c r="I40" s="39"/>
      <c r="J40" s="39"/>
      <c r="K40" s="47"/>
      <c r="L40" s="47" t="s">
        <v>107</v>
      </c>
      <c r="M40" s="47" t="s">
        <v>109</v>
      </c>
      <c r="N40" s="47"/>
      <c r="O40" s="47"/>
      <c r="P40" s="47" t="s">
        <v>108</v>
      </c>
      <c r="Q40" s="47" t="s">
        <v>110</v>
      </c>
      <c r="R40" s="59" t="s">
        <v>122</v>
      </c>
      <c r="S40" s="60"/>
    </row>
    <row r="41" spans="8:21" ht="32" x14ac:dyDescent="0.2">
      <c r="H41" s="14">
        <f>SUM(K42:K52)</f>
        <v>894265</v>
      </c>
      <c r="I41" s="49" t="s">
        <v>119</v>
      </c>
      <c r="J41" s="39"/>
      <c r="K41" s="47"/>
      <c r="L41" s="47"/>
      <c r="M41" s="47"/>
      <c r="N41" s="47"/>
      <c r="O41" s="47"/>
      <c r="P41" s="47"/>
      <c r="Q41" s="47"/>
      <c r="R41" s="59" t="s">
        <v>2</v>
      </c>
      <c r="S41" s="61" t="s">
        <v>5</v>
      </c>
    </row>
    <row r="42" spans="8:21" x14ac:dyDescent="0.2">
      <c r="H42" s="51" t="s">
        <v>103</v>
      </c>
      <c r="I42" t="s">
        <v>120</v>
      </c>
      <c r="J42" s="21" t="s">
        <v>56</v>
      </c>
      <c r="K42" s="22">
        <v>13500</v>
      </c>
      <c r="L42" s="38">
        <v>1100000</v>
      </c>
      <c r="M42" s="2">
        <f>SUM(L42:L80)</f>
        <v>1229500</v>
      </c>
      <c r="O42" s="2">
        <f>L42/$N$2</f>
        <v>46808.51063829787</v>
      </c>
      <c r="P42" s="13">
        <f>L42/$N$2</f>
        <v>46808.51063829787</v>
      </c>
      <c r="R42" s="62">
        <f>M42</f>
        <v>1229500</v>
      </c>
      <c r="S42" s="60">
        <f>SUM(P42:P61)</f>
        <v>52319.148936170212</v>
      </c>
      <c r="T42" s="1" t="s">
        <v>49</v>
      </c>
      <c r="U42" s="1" t="s">
        <v>50</v>
      </c>
    </row>
    <row r="43" spans="8:21" x14ac:dyDescent="0.2">
      <c r="J43" s="21" t="s">
        <v>60</v>
      </c>
      <c r="K43" s="22">
        <v>279850</v>
      </c>
      <c r="P43" s="13"/>
      <c r="T43" s="1"/>
      <c r="U43" s="1" t="s">
        <v>52</v>
      </c>
    </row>
    <row r="44" spans="8:21" x14ac:dyDescent="0.2">
      <c r="J44" s="21" t="s">
        <v>51</v>
      </c>
      <c r="K44" s="22">
        <v>123690</v>
      </c>
      <c r="L44" s="13"/>
      <c r="P44" s="13"/>
      <c r="T44" s="1"/>
      <c r="U44" s="1" t="s">
        <v>54</v>
      </c>
    </row>
    <row r="45" spans="8:21" x14ac:dyDescent="0.2">
      <c r="J45" s="21" t="s">
        <v>53</v>
      </c>
      <c r="K45" s="22">
        <v>23100</v>
      </c>
      <c r="L45" s="13"/>
      <c r="P45" s="13"/>
      <c r="T45" s="1"/>
      <c r="U45" s="1" t="s">
        <v>55</v>
      </c>
    </row>
    <row r="46" spans="8:21" x14ac:dyDescent="0.2">
      <c r="J46" s="21" t="s">
        <v>45</v>
      </c>
      <c r="K46" s="22">
        <v>70000</v>
      </c>
      <c r="L46" s="13"/>
      <c r="P46" s="13"/>
      <c r="T46" s="1" t="s">
        <v>57</v>
      </c>
      <c r="U46" s="1" t="s">
        <v>58</v>
      </c>
    </row>
    <row r="47" spans="8:21" x14ac:dyDescent="0.2">
      <c r="J47" s="21" t="s">
        <v>62</v>
      </c>
      <c r="K47" s="22">
        <v>111570</v>
      </c>
      <c r="L47" s="13"/>
      <c r="P47" s="13"/>
      <c r="T47" s="1"/>
      <c r="U47" s="1" t="s">
        <v>59</v>
      </c>
    </row>
    <row r="48" spans="8:21" x14ac:dyDescent="0.2">
      <c r="J48" s="21" t="s">
        <v>64</v>
      </c>
      <c r="K48" s="22">
        <v>7560</v>
      </c>
      <c r="L48" s="13"/>
      <c r="P48" s="13"/>
      <c r="T48" s="1"/>
      <c r="U48" s="1" t="s">
        <v>61</v>
      </c>
    </row>
    <row r="49" spans="8:21" x14ac:dyDescent="0.2">
      <c r="J49" s="21" t="s">
        <v>65</v>
      </c>
      <c r="K49" s="22">
        <v>28700</v>
      </c>
      <c r="L49" s="13"/>
      <c r="P49" s="13"/>
      <c r="T49" s="1"/>
      <c r="U49" s="1" t="s">
        <v>63</v>
      </c>
    </row>
    <row r="50" spans="8:21" x14ac:dyDescent="0.2">
      <c r="J50" s="21" t="s">
        <v>82</v>
      </c>
      <c r="K50" s="22">
        <v>16295</v>
      </c>
      <c r="L50" s="13"/>
      <c r="P50" s="13"/>
      <c r="T50" s="1"/>
      <c r="U50" s="1" t="s">
        <v>106</v>
      </c>
    </row>
    <row r="51" spans="8:21" x14ac:dyDescent="0.2">
      <c r="J51" s="21"/>
      <c r="K51" s="22"/>
      <c r="L51" s="13"/>
      <c r="P51" s="13"/>
      <c r="T51" s="1" t="s">
        <v>46</v>
      </c>
      <c r="U51" s="1" t="s">
        <v>102</v>
      </c>
    </row>
    <row r="52" spans="8:21" ht="27" x14ac:dyDescent="0.2">
      <c r="H52" s="51" t="s">
        <v>103</v>
      </c>
      <c r="I52" s="34" t="s">
        <v>121</v>
      </c>
      <c r="J52" s="48" t="s">
        <v>118</v>
      </c>
      <c r="K52" s="34">
        <v>220000</v>
      </c>
      <c r="L52" s="13"/>
      <c r="P52" s="13"/>
    </row>
    <row r="53" spans="8:21" x14ac:dyDescent="0.2">
      <c r="P53" s="13"/>
    </row>
    <row r="54" spans="8:21" x14ac:dyDescent="0.2">
      <c r="P54" s="13"/>
    </row>
    <row r="55" spans="8:21" x14ac:dyDescent="0.2">
      <c r="H55" s="51" t="s">
        <v>103</v>
      </c>
      <c r="I55" s="1" t="s">
        <v>104</v>
      </c>
      <c r="J55" s="1" t="s">
        <v>68</v>
      </c>
      <c r="K55" s="13">
        <v>60000</v>
      </c>
      <c r="L55" s="13">
        <f>SUM(K55:K58)</f>
        <v>94500</v>
      </c>
      <c r="O55" s="2">
        <f>L55/$N$2</f>
        <v>4021.2765957446809</v>
      </c>
      <c r="P55" s="13">
        <f>L55/$N$2</f>
        <v>4021.2765957446809</v>
      </c>
    </row>
    <row r="56" spans="8:21" x14ac:dyDescent="0.2">
      <c r="I56" s="1"/>
      <c r="J56" s="1" t="s">
        <v>69</v>
      </c>
      <c r="K56" s="6">
        <v>10000</v>
      </c>
      <c r="L56" s="13"/>
      <c r="P56" s="13"/>
    </row>
    <row r="57" spans="8:21" x14ac:dyDescent="0.2">
      <c r="I57" s="1"/>
      <c r="J57" s="1" t="s">
        <v>111</v>
      </c>
      <c r="K57" s="13">
        <v>8000</v>
      </c>
      <c r="L57" s="13"/>
      <c r="P57" s="13"/>
    </row>
    <row r="58" spans="8:21" x14ac:dyDescent="0.2">
      <c r="I58" s="1"/>
      <c r="J58" s="1" t="s">
        <v>70</v>
      </c>
      <c r="K58" s="13">
        <f>110*30*5</f>
        <v>16500</v>
      </c>
      <c r="L58" s="13"/>
      <c r="P58" s="13"/>
    </row>
    <row r="59" spans="8:21" x14ac:dyDescent="0.2">
      <c r="K59" s="6"/>
      <c r="L59" s="13">
        <f>SUM(K60:K61)</f>
        <v>35000</v>
      </c>
      <c r="O59" s="2">
        <f>L59/$N$2</f>
        <v>1489.3617021276596</v>
      </c>
      <c r="P59" s="13">
        <f>L59/$N$2</f>
        <v>1489.3617021276596</v>
      </c>
    </row>
    <row r="60" spans="8:21" x14ac:dyDescent="0.2">
      <c r="I60" s="1" t="s">
        <v>105</v>
      </c>
      <c r="J60" s="50" t="s">
        <v>48</v>
      </c>
      <c r="K60" s="13">
        <v>21000</v>
      </c>
      <c r="L60" s="13"/>
      <c r="P60" s="13"/>
    </row>
    <row r="61" spans="8:21" x14ac:dyDescent="0.2">
      <c r="I61" s="1"/>
      <c r="J61" s="50" t="s">
        <v>78</v>
      </c>
      <c r="K61" s="2">
        <v>14000</v>
      </c>
      <c r="P61" s="13"/>
    </row>
    <row r="62" spans="8:21" x14ac:dyDescent="0.2">
      <c r="P62" s="13"/>
    </row>
    <row r="63" spans="8:21" x14ac:dyDescent="0.2">
      <c r="P63" s="13"/>
    </row>
    <row r="64" spans="8:21" x14ac:dyDescent="0.2">
      <c r="P64" s="13"/>
    </row>
    <row r="65" spans="9:16" x14ac:dyDescent="0.2">
      <c r="P65" s="13"/>
    </row>
    <row r="66" spans="9:16" x14ac:dyDescent="0.2">
      <c r="P66" s="13"/>
    </row>
    <row r="80" spans="9:16" x14ac:dyDescent="0.2">
      <c r="I80" s="1"/>
      <c r="J80" s="1"/>
      <c r="K80" s="13"/>
      <c r="L80" s="13"/>
      <c r="P80" s="1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WWF BREAK DOWN</vt:lpstr>
      <vt:lpstr>E4K DETAILED BREAK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Lucas</dc:creator>
  <cp:lastModifiedBy>John Lucas</cp:lastModifiedBy>
  <dcterms:created xsi:type="dcterms:W3CDTF">2025-10-16T08:22:57Z</dcterms:created>
  <dcterms:modified xsi:type="dcterms:W3CDTF">2025-10-24T08:51:18Z</dcterms:modified>
</cp:coreProperties>
</file>